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DieseArbeitsmappe" defaultThemeVersion="124226"/>
  <xr:revisionPtr revIDLastSave="0" documentId="13_ncr:1_{D0A6832B-6EAA-4EBB-BE4E-B8BF83511F64}" xr6:coauthVersionLast="47" xr6:coauthVersionMax="47" xr10:uidLastSave="{00000000-0000-0000-0000-000000000000}"/>
  <bookViews>
    <workbookView xWindow="-120" yWindow="-120" windowWidth="29040" windowHeight="15720" tabRatio="938" xr2:uid="{BC397DBC-D844-413B-997F-1B765B933F73}"/>
  </bookViews>
  <sheets>
    <sheet name="Berechnungstool" sheetId="65" r:id="rId1"/>
    <sheet name="Lohnnebenkosten" sheetId="66"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1" i="65" l="1"/>
  <c r="D38" i="65"/>
  <c r="C15" i="65"/>
  <c r="C25" i="65" s="1"/>
  <c r="C22" i="65"/>
  <c r="C14" i="65"/>
  <c r="E33" i="65" a="1"/>
  <c r="E33" i="65" s="1"/>
  <c r="E3" i="66"/>
  <c r="E2" i="66"/>
  <c r="F33" i="65" a="1"/>
  <c r="F33" i="65" s="1"/>
  <c r="E35" i="65" a="1"/>
  <c r="E35" i="65" s="1"/>
  <c r="E36" i="65" a="1"/>
  <c r="E36" i="65" s="1"/>
  <c r="E37" i="65" a="1"/>
  <c r="E37" i="65" s="1"/>
  <c r="E34" i="65" a="1"/>
  <c r="E34" i="65" s="1"/>
  <c r="C21" i="65" l="1"/>
  <c r="C23" i="65" s="1"/>
  <c r="C26" i="65"/>
  <c r="C27" i="65" s="1"/>
  <c r="C38" i="65"/>
  <c r="C33" i="65" l="1"/>
  <c r="D33" i="65" s="1"/>
  <c r="C32" i="65"/>
  <c r="C37" i="65" s="1"/>
  <c r="D37" i="65" s="1"/>
  <c r="C35" i="65"/>
  <c r="D35" i="65" s="1"/>
  <c r="C36" i="65" l="1"/>
  <c r="D36" i="65" s="1"/>
  <c r="C34" i="65"/>
  <c r="D34" i="65" s="1"/>
  <c r="D32" i="65"/>
  <c r="D39" i="65" l="1"/>
  <c r="C24" i="65" s="1"/>
  <c r="C28" i="6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<sst xmlns="http://schemas.openxmlformats.org/spreadsheetml/2006/main" count="93" uniqueCount="61">
  <si>
    <t>Eintragung durch Förderungsnehmer</t>
  </si>
  <si>
    <t>Eintragung durch BMI</t>
  </si>
  <si>
    <t>Anmerkungen</t>
  </si>
  <si>
    <t xml:space="preserve"> Aberkennungsgrund durch BMI oder externe Stellen</t>
  </si>
  <si>
    <t>Rechtsgrundlage des Aberkennungsgrunds  lt. Guidance Document</t>
  </si>
  <si>
    <t>Monatlich</t>
  </si>
  <si>
    <t>Gehalt</t>
  </si>
  <si>
    <t>Aliquote SZ</t>
  </si>
  <si>
    <t>Berechnung</t>
  </si>
  <si>
    <t>SV DG</t>
  </si>
  <si>
    <t>SV SZ</t>
  </si>
  <si>
    <t>DB</t>
  </si>
  <si>
    <t>BV-Beitrag</t>
  </si>
  <si>
    <t>Jahresarbeitszeit Soll</t>
  </si>
  <si>
    <t>v2/3</t>
  </si>
  <si>
    <t>Jahresdurchschnittsgehalt</t>
  </si>
  <si>
    <t>Prozentsatz</t>
  </si>
  <si>
    <t>Eintragungen</t>
  </si>
  <si>
    <r>
      <rPr>
        <b/>
        <sz val="10"/>
        <rFont val="Calibri"/>
        <family val="2"/>
        <scheme val="minor"/>
      </rPr>
      <t xml:space="preserve">Aliquote Sonderzahlung:
</t>
    </r>
    <r>
      <rPr>
        <sz val="10"/>
        <rFont val="Calibri"/>
        <family val="2"/>
        <scheme val="minor"/>
      </rPr>
      <t>wird mit 1/6 des Gehalts ermittelt.</t>
    </r>
  </si>
  <si>
    <t>Jahresgehalt inkl. DG</t>
  </si>
  <si>
    <r>
      <t xml:space="preserve">Beschäftigungsausmaß des Mitarbeiters </t>
    </r>
    <r>
      <rPr>
        <sz val="10"/>
        <color theme="1"/>
        <rFont val="Calibri"/>
        <family val="2"/>
        <scheme val="minor"/>
      </rPr>
      <t>(in Prozent)</t>
    </r>
    <r>
      <rPr>
        <sz val="10"/>
        <rFont val="Calibri"/>
        <family val="2"/>
        <scheme val="minor"/>
      </rPr>
      <t xml:space="preserve"> </t>
    </r>
  </si>
  <si>
    <t>förderfähige Lohnbestandteile</t>
  </si>
  <si>
    <t xml:space="preserve">Niedrigster Betrag/Vergleich </t>
  </si>
  <si>
    <r>
      <t xml:space="preserve">Gehalt Teilzeit lt. KV </t>
    </r>
    <r>
      <rPr>
        <sz val="10"/>
        <color theme="1"/>
        <rFont val="Calibri"/>
        <family val="2"/>
        <scheme val="minor"/>
      </rPr>
      <t>(pro Monat in Euro)</t>
    </r>
  </si>
  <si>
    <t>2 Euro pro Woche</t>
  </si>
  <si>
    <t>Max Mustermann</t>
  </si>
  <si>
    <r>
      <t>Jahresarbeitszeit Soll</t>
    </r>
    <r>
      <rPr>
        <sz val="10"/>
        <color theme="1"/>
        <rFont val="Calibri"/>
        <family val="2"/>
        <scheme val="minor"/>
      </rPr>
      <t xml:space="preserve"> (in Stunden) </t>
    </r>
  </si>
  <si>
    <r>
      <rPr>
        <b/>
        <sz val="10"/>
        <color theme="1"/>
        <rFont val="Calibri"/>
        <family val="2"/>
        <scheme val="minor"/>
      </rPr>
      <t xml:space="preserve">Gehalt Vollzeit lt. KV </t>
    </r>
    <r>
      <rPr>
        <sz val="10"/>
        <color theme="1"/>
        <rFont val="Calibri"/>
        <family val="2"/>
        <scheme val="minor"/>
      </rPr>
      <t>(pro Monat in Euro)</t>
    </r>
  </si>
  <si>
    <r>
      <rPr>
        <b/>
        <sz val="10"/>
        <color theme="1"/>
        <rFont val="Calibri"/>
        <family val="2"/>
        <scheme val="minor"/>
      </rPr>
      <t xml:space="preserve">Jahresarbeitszeit für das Vorhaben </t>
    </r>
    <r>
      <rPr>
        <sz val="10"/>
        <rFont val="Calibri"/>
        <family val="2"/>
        <scheme val="minor"/>
      </rPr>
      <t>(in Stunden)</t>
    </r>
  </si>
  <si>
    <t>Kommunalsteuer</t>
  </si>
  <si>
    <t>U-Bahn in €/Woche</t>
  </si>
  <si>
    <t>Abrechnungsjahr</t>
  </si>
  <si>
    <t>Höchstbeitragsgrundlage</t>
  </si>
  <si>
    <t>SV DG (Wien)</t>
  </si>
  <si>
    <t>SV DG (Rest-Öst.)</t>
  </si>
  <si>
    <r>
      <rPr>
        <b/>
        <sz val="10"/>
        <rFont val="Calibri"/>
        <family val="2"/>
        <scheme val="minor"/>
      </rPr>
      <t>Sozialversicherungsbeitrag auf Sonderzahlungen:</t>
    </r>
    <r>
      <rPr>
        <sz val="10"/>
        <rFont val="Calibri"/>
        <family val="2"/>
        <scheme val="minor"/>
      </rPr>
      <t xml:space="preserve">
Bemessungsgrundlage bildet die aliquote Sonderzahlung, welche mit dem Wert (aus E36) multipliziert wird.</t>
    </r>
  </si>
  <si>
    <t>Lohnnebenkosten</t>
  </si>
  <si>
    <t xml:space="preserve">Mitarbeiter </t>
  </si>
  <si>
    <t>vom BMI förderbare Personalkosten Mitarbeiter:</t>
  </si>
  <si>
    <t>Einstufung des Mitarbeiters gemäß Fuktion im Vorhaben</t>
  </si>
  <si>
    <t>Einstufung Gehaltssschema des Bundes bzw. Funktion im Vorhaben</t>
  </si>
  <si>
    <t>Stunden für das Vorhaben</t>
  </si>
  <si>
    <r>
      <rPr>
        <b/>
        <sz val="10"/>
        <rFont val="Calibri"/>
        <family val="2"/>
        <scheme val="minor"/>
      </rPr>
      <t>eingereichte Personalkosten inkl. DG-Abgaben</t>
    </r>
    <r>
      <rPr>
        <sz val="10"/>
        <rFont val="Calibri"/>
        <family val="2"/>
        <scheme val="minor"/>
      </rPr>
      <t xml:space="preserve"> </t>
    </r>
    <r>
      <rPr>
        <sz val="10"/>
        <color theme="1"/>
        <rFont val="Calibri"/>
        <family val="2"/>
        <scheme val="minor"/>
      </rPr>
      <t>(in Euro)</t>
    </r>
  </si>
  <si>
    <r>
      <rPr>
        <b/>
        <sz val="10"/>
        <color theme="1"/>
        <rFont val="Calibri"/>
        <family val="2"/>
        <scheme val="minor"/>
      </rPr>
      <t xml:space="preserve">Gehalt nach dem Gehaltsschema des Bundes bzw. Funktion im Vorhaben </t>
    </r>
    <r>
      <rPr>
        <b/>
        <u/>
        <sz val="10"/>
        <rFont val="Calibri"/>
        <family val="2"/>
        <scheme val="minor"/>
      </rPr>
      <t xml:space="preserve">Vollzeit </t>
    </r>
    <r>
      <rPr>
        <sz val="10"/>
        <color theme="1"/>
        <rFont val="Calibri"/>
        <family val="2"/>
        <scheme val="minor"/>
      </rPr>
      <t>(pro Monat in Euro)</t>
    </r>
  </si>
  <si>
    <r>
      <rPr>
        <b/>
        <sz val="10"/>
        <color theme="1"/>
        <rFont val="Calibri"/>
        <family val="2"/>
        <scheme val="minor"/>
      </rPr>
      <t xml:space="preserve">Gehalt nach dem Gehaltsschema des Bundes </t>
    </r>
    <r>
      <rPr>
        <b/>
        <sz val="10"/>
        <rFont val="Calibri"/>
        <family val="2"/>
        <scheme val="minor"/>
      </rPr>
      <t xml:space="preserve">bzw. Funktion im Vorhaben </t>
    </r>
    <r>
      <rPr>
        <b/>
        <u/>
        <sz val="10"/>
        <rFont val="Calibri"/>
        <family val="2"/>
        <scheme val="minor"/>
      </rPr>
      <t xml:space="preserve">Teilzeit </t>
    </r>
    <r>
      <rPr>
        <sz val="10"/>
        <color theme="1"/>
        <rFont val="Calibri"/>
        <family val="2"/>
        <scheme val="minor"/>
      </rPr>
      <t>(pro Monat in Euro)</t>
    </r>
  </si>
  <si>
    <r>
      <rPr>
        <b/>
        <sz val="10"/>
        <rFont val="Calibri"/>
        <family val="2"/>
        <scheme val="minor"/>
      </rPr>
      <t>Funktion des Mitarbeiters im Vorhaben</t>
    </r>
    <r>
      <rPr>
        <sz val="10"/>
        <color theme="1"/>
        <rFont val="Calibri"/>
        <family val="2"/>
        <scheme val="minor"/>
      </rPr>
      <t xml:space="preserve"> (siehe Merkblatt) </t>
    </r>
  </si>
  <si>
    <r>
      <rPr>
        <b/>
        <sz val="10"/>
        <rFont val="Calibri"/>
        <family val="2"/>
        <scheme val="minor"/>
      </rPr>
      <t>Beschäftigungsausmaß des Mitarbeiters</t>
    </r>
    <r>
      <rPr>
        <sz val="10"/>
        <rFont val="Calibri"/>
        <family val="2"/>
        <scheme val="minor"/>
      </rPr>
      <t xml:space="preserve"> (in Monaten)</t>
    </r>
  </si>
  <si>
    <r>
      <rPr>
        <b/>
        <sz val="10"/>
        <rFont val="Calibri"/>
        <family val="2"/>
        <scheme val="minor"/>
      </rPr>
      <t>Wochenarbeitszeit des maßgeblichen KV, Branchen-KV, BV</t>
    </r>
    <r>
      <rPr>
        <sz val="10"/>
        <rFont val="Calibri"/>
        <family val="2"/>
        <scheme val="minor"/>
      </rPr>
      <t xml:space="preserve"> etc. </t>
    </r>
    <r>
      <rPr>
        <sz val="10"/>
        <color theme="1"/>
        <rFont val="Calibri"/>
        <family val="2"/>
        <scheme val="minor"/>
      </rPr>
      <t xml:space="preserve">(in Stunden) </t>
    </r>
  </si>
  <si>
    <r>
      <rPr>
        <b/>
        <sz val="10"/>
        <rFont val="Calibri"/>
        <family val="2"/>
        <scheme val="minor"/>
      </rPr>
      <t xml:space="preserve">Wochenarbeitszeit des Mitarbeiters </t>
    </r>
    <r>
      <rPr>
        <sz val="10"/>
        <color theme="1"/>
        <rFont val="Calibri"/>
        <family val="2"/>
        <scheme val="minor"/>
      </rPr>
      <t xml:space="preserve">(in Stunden) </t>
    </r>
  </si>
  <si>
    <r>
      <rPr>
        <b/>
        <sz val="10"/>
        <rFont val="Calibri"/>
        <family val="2"/>
        <scheme val="minor"/>
      </rPr>
      <t xml:space="preserve">Durchschnittliches Gehalt </t>
    </r>
    <r>
      <rPr>
        <sz val="10"/>
        <color theme="1"/>
        <rFont val="Calibri"/>
        <family val="2"/>
        <scheme val="minor"/>
      </rPr>
      <t>(pro Monat in Euro)</t>
    </r>
  </si>
  <si>
    <t>Berechnungstool zur Bestimmung der vom BMI förderbaren Personalkosten</t>
  </si>
  <si>
    <r>
      <rPr>
        <b/>
        <sz val="10"/>
        <rFont val="Calibri"/>
        <family val="2"/>
        <scheme val="minor"/>
      </rPr>
      <t xml:space="preserve">Beschäftigungsausmaß des Mitarbeiters im Vorhaben </t>
    </r>
    <r>
      <rPr>
        <sz val="10"/>
        <color theme="1"/>
        <rFont val="Calibri"/>
        <family val="2"/>
        <scheme val="minor"/>
      </rPr>
      <t>(in Monaten)</t>
    </r>
  </si>
  <si>
    <t>Die Werte in den Feldern E33-E38 und F33 sind fixe Werte und werden pro Jahr ausgegeben. Diese unterliegen jedoch Veränderungen.</t>
  </si>
  <si>
    <r>
      <rPr>
        <b/>
        <sz val="10"/>
        <rFont val="Calibri"/>
        <family val="2"/>
        <scheme val="minor"/>
      </rPr>
      <t>Dienstgeberbeitrag zum Familienlastenausgleichsfond:</t>
    </r>
    <r>
      <rPr>
        <sz val="10"/>
        <rFont val="Calibri"/>
        <family val="2"/>
        <scheme val="minor"/>
      </rPr>
      <t xml:space="preserve">
Dieser entspricht dem Wert (aus D35) multipliziert mit dem Gehalt inkl. der aliquoten Sonderzahlung .</t>
    </r>
  </si>
  <si>
    <r>
      <rPr>
        <b/>
        <sz val="10"/>
        <rFont val="Calibri"/>
        <family val="2"/>
        <scheme val="minor"/>
      </rPr>
      <t>Betriebliche Vorsorge</t>
    </r>
    <r>
      <rPr>
        <sz val="10"/>
        <rFont val="Calibri"/>
        <family val="2"/>
        <scheme val="minor"/>
      </rPr>
      <t xml:space="preserve">
Dieser entspricht dem Wert (aus D36) multipliziert mit dem Gehalt inkl. der aliquoten Sonderzahlung.</t>
    </r>
  </si>
  <si>
    <t>Förderungszeitraum</t>
  </si>
  <si>
    <r>
      <t xml:space="preserve">Multiplikation der monatlichen Werte mit der Anzahl der Monate, in denen der Mitarbeiter im Vorhaben tätig ist, um die Summe über den gesamten Förderungszeitraum </t>
    </r>
    <r>
      <rPr>
        <sz val="10"/>
        <rFont val="Calibri"/>
        <family val="2"/>
        <scheme val="minor"/>
      </rPr>
      <t>(Gehalt inkl. DG)</t>
    </r>
    <r>
      <rPr>
        <b/>
        <sz val="10"/>
        <rFont val="Calibri"/>
        <family val="2"/>
        <scheme val="minor"/>
      </rPr>
      <t xml:space="preserve"> zu ermitteln.</t>
    </r>
  </si>
  <si>
    <r>
      <rPr>
        <b/>
        <sz val="10"/>
        <rFont val="Calibri"/>
        <family val="2"/>
        <scheme val="minor"/>
      </rPr>
      <t xml:space="preserve">Eintragung durch den Förderungsnehmer, was geplant ist, diesem Mitarbeiter pro Monat zu zahlen. </t>
    </r>
    <r>
      <rPr>
        <sz val="10"/>
        <rFont val="Calibri"/>
        <family val="2"/>
        <scheme val="minor"/>
      </rPr>
      <t xml:space="preserve">
Wenn dieser Betrag passt (es muss innerhalb der BMI-Obergrenze und des Kollektivvertrages liegen), passt auch die Höhe der förderbaren BMI-Personalkosten. </t>
    </r>
  </si>
  <si>
    <r>
      <rPr>
        <b/>
        <sz val="10"/>
        <rFont val="Calibri"/>
        <family val="2"/>
        <scheme val="minor"/>
      </rPr>
      <t>Sozialversicherungsbeitrag Dienstgeber:</t>
    </r>
    <r>
      <rPr>
        <sz val="10"/>
        <rFont val="Calibri"/>
        <family val="2"/>
        <scheme val="minor"/>
      </rPr>
      <t xml:space="preserve">
Bemessungsgrundlage bildet das durchschnittliche Gehalt pro Monat. Der Beitrag wird bis zur Höchstbeitragsgrundlage anhand des Wertes (aus F33) berechnet.</t>
    </r>
  </si>
  <si>
    <r>
      <rPr>
        <b/>
        <sz val="10"/>
        <rFont val="Calibri"/>
        <family val="2"/>
        <scheme val="minor"/>
      </rPr>
      <t>Kommunalsteuer:</t>
    </r>
    <r>
      <rPr>
        <sz val="10"/>
        <rFont val="Calibri"/>
        <family val="2"/>
        <scheme val="minor"/>
      </rPr>
      <t xml:space="preserve">
Nicht jeder Arbeitgeber unterliegt der Kommunalsteuer, daher muss vom Förderungsnehmer angegeben werden, ob dies zu entrichten ist oder nicht.
Diese entspricht dem Wert (aus D37) multipliziert mit dem Gehalt inkl. der aliquoten Sonderzahlung.
In einem weiteren Schritt kann dies ausgelesen werden. Wird die Steuer am Lohnkonto angeführt und bezahlt, unterliegt der Förderungsnehmer der Kommunalsteuer, ansonsten nicht.</t>
    </r>
  </si>
  <si>
    <r>
      <rPr>
        <b/>
        <sz val="10"/>
        <rFont val="Calibri"/>
        <family val="2"/>
        <scheme val="minor"/>
      </rPr>
      <t>Wiener Dienstgebergabgabe oder U-Bahnsteuer:</t>
    </r>
    <r>
      <rPr>
        <sz val="10"/>
        <rFont val="Calibri"/>
        <family val="2"/>
        <scheme val="minor"/>
      </rPr>
      <t xml:space="preserve">
Diese entspricht 2 Euro pro angefangener Woche in der der Mitarbeiter in einem Unternehmen mit Sitz in Wien tätig war.
Multiplikation der Monate, in denen der Mitarbeiter für das Projekt tätig war mit dem Wert 4,345, um die Wochen zu ermitteln.
Wie bei der Kommunalsteuer unterliegen nur Wiener Unternehmen, Vereine etc. dieser Steuer. Der Förderungsnehmer muss dies angeben oder in einem weiteren Schritt aus dem Lohnkonto auslesen.
Wenn vorhanden und die U-Bahnsteuer bezahlt dann ein Hackerl setzen, bei nein ist kein Hackerl zu setzen.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</si>
</sst>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43" formatCode="_-* #,##0.00_-;\-* #,##0.00_-;_-* &quot;-&quot;??_-;_-@_-"/>
    <numFmt numFmtId="164" formatCode="_-&quot;€&quot;\ * #,##0.00_-;\-&quot;€&quot;\ * #,##0.00_-;_-&quot;€&quot;\ * &quot;-&quot;??_-;_-@_-"/>
    <numFmt numFmtId="165" formatCode="0.0"/>
  </numFmts>
  <fonts count="17" x14ac:knownFonts="1">
    <font>
      <sz val="11"/>
      <color theme="1"/>
      <name val="Calibri"/>
      <family val="2"/>
      <scheme val="minor"/>
    </font>
    <font>
      <b/>
      <sz val="11"/>
      <color theme="1"/>
      <name val="Calibri"/>
      <family val="2"/>
      <scheme val="minor"/>
    </font>
    <font>
      <sz val="10"/>
      <name val="Arial"/>
      <family val="2"/>
    </font>
    <font>
      <sz val="10"/>
      <color theme="1"/>
      <name val="Arial"/>
      <family val="2"/>
    </font>
    <font>
      <sz val="10"/>
      <color theme="1"/>
      <name val="Calibri"/>
      <family val="2"/>
      <scheme val="minor"/>
    </font>
    <font>
      <b/>
      <sz val="10"/>
      <color theme="1"/>
      <name val="Calibri"/>
      <family val="2"/>
      <scheme val="minor"/>
    </font>
    <font>
      <b/>
      <sz val="10"/>
      <name val="Calibri"/>
      <family val="2"/>
      <scheme val="minor"/>
    </font>
    <font>
      <sz val="10"/>
      <name val="Calibri"/>
      <family val="2"/>
      <scheme val="minor"/>
    </font>
    <font>
      <sz val="11"/>
      <name val="Calibri"/>
      <family val="2"/>
      <scheme val="minor"/>
    </font>
    <font>
      <b/>
      <sz val="10"/>
      <color theme="0"/>
      <name val="Calibri"/>
      <family val="2"/>
      <scheme val="minor"/>
    </font>
    <font>
      <sz val="11"/>
      <color theme="1"/>
      <name val="Calibri"/>
      <family val="2"/>
      <scheme val="minor"/>
    </font>
    <font>
      <b/>
      <u/>
      <sz val="10"/>
      <name val="Calibri"/>
      <family val="2"/>
      <scheme val="minor"/>
    </font>
    <font>
      <b/>
      <sz val="14"/>
      <color theme="0"/>
      <name val="Calibri"/>
      <family val="2"/>
      <scheme val="minor"/>
    </font>
    <font>
      <sz val="8"/>
      <color rgb="FF000000"/>
      <name val="Segoe UI"/>
      <family val="2"/>
    </font>
    <font>
      <sz val="10"/>
      <color theme="0"/>
      <name val="Arial"/>
      <family val="2"/>
    </font>
    <font>
      <b/>
      <sz val="14"/>
      <name val="Calibri"/>
      <family val="2"/>
      <scheme val="minor"/>
    </font>
    <font>
      <b/>
      <sz val="14"/>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3D84"/>
        <bgColor indexed="64"/>
      </patternFill>
    </fill>
    <fill>
      <patternFill patternType="solid">
        <fgColor rgb="FFFFFF00"/>
        <bgColor indexed="64"/>
      </patternFill>
    </fill>
    <fill>
      <patternFill patternType="solid">
        <fgColor rgb="FFC0C4DF"/>
        <bgColor indexed="64"/>
      </patternFill>
    </fill>
    <fill>
      <patternFill patternType="solid">
        <fgColor rgb="FFFEE6C8"/>
        <bgColor indexed="64"/>
      </patternFill>
    </fill>
    <fill>
      <patternFill patternType="solid">
        <fgColor rgb="FF91C88D"/>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43" fontId="2" fillId="0" borderId="0" applyFont="0" applyFill="0" applyBorder="0" applyAlignment="0" applyProtection="0"/>
    <xf numFmtId="0" fontId="2" fillId="0" borderId="0"/>
    <xf numFmtId="0" fontId="2" fillId="0" borderId="0"/>
    <xf numFmtId="0" fontId="3" fillId="0" borderId="0"/>
    <xf numFmtId="164" fontId="2"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cellStyleXfs>
  <cellXfs count="79">
    <xf numFmtId="0" fontId="0" fillId="0" borderId="0" xfId="0"/>
    <xf numFmtId="0" fontId="4" fillId="0" borderId="0" xfId="0" applyFont="1"/>
    <xf numFmtId="0" fontId="0" fillId="3" borderId="0" xfId="0" applyFill="1"/>
    <xf numFmtId="0" fontId="0" fillId="0" borderId="0" xfId="0" applyAlignment="1">
      <alignment vertical="center"/>
    </xf>
    <xf numFmtId="0" fontId="0" fillId="3" borderId="0" xfId="0" applyFill="1" applyAlignment="1">
      <alignment vertical="center"/>
    </xf>
    <xf numFmtId="0" fontId="14" fillId="3" borderId="0" xfId="0" applyFont="1" applyFill="1"/>
    <xf numFmtId="0" fontId="6" fillId="2" borderId="1" xfId="0" applyFont="1" applyFill="1" applyBorder="1" applyAlignment="1">
      <alignment horizontal="center" vertical="center"/>
    </xf>
    <xf numFmtId="0" fontId="6" fillId="2" borderId="1" xfId="0" applyFont="1" applyFill="1" applyBorder="1" applyAlignment="1">
      <alignment vertical="center"/>
    </xf>
    <xf numFmtId="0" fontId="4" fillId="2" borderId="1" xfId="0" applyFont="1" applyFill="1" applyBorder="1" applyAlignment="1">
      <alignment vertical="center"/>
    </xf>
    <xf numFmtId="0" fontId="6"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4" fillId="2" borderId="1" xfId="0" applyFont="1" applyFill="1" applyBorder="1" applyAlignment="1">
      <alignment horizontal="left" vertical="center"/>
    </xf>
    <xf numFmtId="2" fontId="0" fillId="0" borderId="0" xfId="0" applyNumberFormat="1"/>
    <xf numFmtId="2" fontId="0" fillId="0" borderId="0" xfId="8" applyNumberFormat="1" applyFont="1"/>
    <xf numFmtId="10" fontId="0" fillId="0" borderId="0" xfId="7" applyNumberFormat="1" applyFont="1"/>
    <xf numFmtId="0" fontId="1" fillId="0" borderId="0" xfId="0" applyFont="1"/>
    <xf numFmtId="0" fontId="0" fillId="0" borderId="0" xfId="7" applyNumberFormat="1" applyFont="1"/>
    <xf numFmtId="0" fontId="8" fillId="0" borderId="0" xfId="0" applyFont="1" applyFill="1"/>
    <xf numFmtId="4" fontId="7" fillId="2" borderId="1" xfId="0" applyNumberFormat="1" applyFont="1" applyFill="1" applyBorder="1" applyAlignment="1" applyProtection="1">
      <alignment horizontal="right" vertical="center" wrapText="1"/>
      <protection locked="0"/>
    </xf>
    <xf numFmtId="4" fontId="7" fillId="7" borderId="1" xfId="0" applyNumberFormat="1" applyFont="1" applyFill="1" applyBorder="1" applyAlignment="1">
      <alignment horizontal="right" vertical="center" wrapText="1"/>
    </xf>
    <xf numFmtId="0" fontId="4" fillId="7" borderId="1" xfId="0" applyFont="1" applyFill="1" applyBorder="1" applyAlignment="1">
      <alignment vertical="center"/>
    </xf>
    <xf numFmtId="0" fontId="5" fillId="7" borderId="1" xfId="0" applyFont="1" applyFill="1" applyBorder="1" applyAlignment="1">
      <alignment vertical="center"/>
    </xf>
    <xf numFmtId="4" fontId="7" fillId="7" borderId="1" xfId="0" applyNumberFormat="1" applyFont="1" applyFill="1" applyBorder="1" applyAlignment="1">
      <alignment horizontal="center" vertical="center" wrapText="1"/>
    </xf>
    <xf numFmtId="0" fontId="7" fillId="6" borderId="1" xfId="0" applyFont="1" applyFill="1" applyBorder="1" applyAlignment="1">
      <alignment vertical="center" wrapText="1"/>
    </xf>
    <xf numFmtId="0" fontId="6" fillId="6" borderId="1" xfId="0" applyFont="1" applyFill="1" applyBorder="1" applyAlignment="1">
      <alignment vertical="center" wrapText="1"/>
    </xf>
    <xf numFmtId="165" fontId="7" fillId="6" borderId="1" xfId="0" applyNumberFormat="1" applyFont="1" applyFill="1" applyBorder="1" applyAlignment="1">
      <alignment vertical="center" wrapText="1"/>
    </xf>
    <xf numFmtId="43" fontId="7" fillId="6" borderId="1" xfId="6" applyFont="1" applyFill="1" applyBorder="1" applyAlignment="1">
      <alignment horizontal="right" vertical="center" wrapText="1"/>
    </xf>
    <xf numFmtId="0" fontId="7"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9" fontId="7" fillId="5" borderId="1" xfId="7" applyFont="1" applyFill="1" applyBorder="1" applyAlignment="1" applyProtection="1">
      <alignment horizontal="right" vertical="center" wrapText="1"/>
      <protection locked="0"/>
    </xf>
    <xf numFmtId="0" fontId="9" fillId="3" borderId="1" xfId="0" applyFont="1" applyFill="1" applyBorder="1" applyAlignment="1">
      <alignment horizontal="center" vertical="center" wrapText="1"/>
    </xf>
    <xf numFmtId="0" fontId="7" fillId="3" borderId="1" xfId="0" applyFont="1" applyFill="1" applyBorder="1" applyAlignment="1">
      <alignment vertical="center" wrapText="1"/>
    </xf>
    <xf numFmtId="0" fontId="0" fillId="3" borderId="1" xfId="0" applyFill="1" applyBorder="1"/>
    <xf numFmtId="0" fontId="4" fillId="3" borderId="1" xfId="0" applyFont="1" applyFill="1" applyBorder="1" applyAlignment="1">
      <alignment vertical="center"/>
    </xf>
    <xf numFmtId="4" fontId="7" fillId="3" borderId="1" xfId="0" applyNumberFormat="1" applyFont="1" applyFill="1" applyBorder="1" applyAlignment="1">
      <alignment horizontal="right" vertical="center" wrapText="1"/>
    </xf>
    <xf numFmtId="4" fontId="12" fillId="4" borderId="1" xfId="2" applyNumberFormat="1" applyFont="1" applyFill="1" applyBorder="1" applyAlignment="1">
      <alignment vertical="center"/>
    </xf>
    <xf numFmtId="0" fontId="15" fillId="6" borderId="1" xfId="0" applyFont="1" applyFill="1" applyBorder="1" applyAlignment="1">
      <alignment vertical="center" wrapText="1"/>
    </xf>
    <xf numFmtId="0" fontId="0" fillId="0" borderId="1" xfId="0" applyBorder="1"/>
    <xf numFmtId="0" fontId="4" fillId="0" borderId="1" xfId="0" applyFont="1" applyBorder="1"/>
    <xf numFmtId="0" fontId="4" fillId="0" borderId="1" xfId="0" applyFont="1" applyBorder="1" applyAlignment="1">
      <alignment vertical="center"/>
    </xf>
    <xf numFmtId="0" fontId="5" fillId="7" borderId="1" xfId="0" applyFont="1" applyFill="1" applyBorder="1" applyAlignment="1">
      <alignment vertical="center" wrapText="1"/>
    </xf>
    <xf numFmtId="0" fontId="4" fillId="7" borderId="1" xfId="0" applyFont="1" applyFill="1" applyBorder="1" applyAlignment="1">
      <alignment vertical="center" wrapText="1"/>
    </xf>
    <xf numFmtId="4" fontId="7" fillId="7" borderId="1" xfId="0" applyNumberFormat="1" applyFont="1" applyFill="1" applyBorder="1" applyAlignment="1" applyProtection="1">
      <alignment horizontal="right" vertical="center" wrapText="1"/>
      <protection locked="0"/>
    </xf>
    <xf numFmtId="44" fontId="4" fillId="0" borderId="1" xfId="0" applyNumberFormat="1" applyFont="1" applyBorder="1" applyAlignment="1">
      <alignment vertical="center"/>
    </xf>
    <xf numFmtId="4" fontId="4" fillId="7" borderId="1" xfId="0" applyNumberFormat="1" applyFont="1" applyFill="1" applyBorder="1" applyAlignment="1" applyProtection="1">
      <alignment horizontal="right" vertical="center" wrapText="1"/>
      <protection locked="0"/>
    </xf>
    <xf numFmtId="10" fontId="7" fillId="7" borderId="1" xfId="0" applyNumberFormat="1" applyFont="1" applyFill="1" applyBorder="1" applyAlignment="1" applyProtection="1">
      <alignment horizontal="right" vertical="center" wrapText="1"/>
      <protection locked="0"/>
    </xf>
    <xf numFmtId="4" fontId="5" fillId="8" borderId="1" xfId="0" applyNumberFormat="1" applyFont="1" applyFill="1" applyBorder="1" applyAlignment="1">
      <alignment horizontal="right" vertical="center" wrapText="1"/>
    </xf>
    <xf numFmtId="43" fontId="5" fillId="8" borderId="1" xfId="1" applyFont="1" applyFill="1" applyBorder="1" applyAlignment="1">
      <alignment vertical="center"/>
    </xf>
    <xf numFmtId="0" fontId="7" fillId="3" borderId="1" xfId="0" applyFont="1" applyFill="1" applyBorder="1" applyAlignment="1">
      <alignment vertical="center"/>
    </xf>
    <xf numFmtId="0" fontId="4" fillId="3" borderId="1" xfId="0" applyFont="1" applyFill="1" applyBorder="1" applyAlignment="1">
      <alignment horizontal="left" vertical="center"/>
    </xf>
    <xf numFmtId="43" fontId="4" fillId="3" borderId="1" xfId="1" applyFont="1" applyFill="1" applyBorder="1" applyAlignment="1">
      <alignment horizontal="right" vertical="center" wrapText="1"/>
    </xf>
    <xf numFmtId="0" fontId="4" fillId="3" borderId="1" xfId="0" applyFont="1" applyFill="1" applyBorder="1" applyAlignment="1">
      <alignment vertical="center" wrapText="1"/>
    </xf>
    <xf numFmtId="10" fontId="6" fillId="3" borderId="1" xfId="0" applyNumberFormat="1" applyFont="1" applyFill="1" applyBorder="1" applyAlignment="1">
      <alignment horizontal="right" vertical="center"/>
    </xf>
    <xf numFmtId="0" fontId="7" fillId="6" borderId="1" xfId="0" applyFont="1" applyFill="1" applyBorder="1" applyAlignment="1" applyProtection="1">
      <alignment vertical="center" wrapText="1"/>
      <protection locked="0"/>
    </xf>
    <xf numFmtId="43" fontId="7" fillId="6" borderId="1" xfId="6" applyFont="1" applyFill="1" applyBorder="1" applyAlignment="1" applyProtection="1">
      <alignment horizontal="right" vertical="center" wrapText="1"/>
      <protection locked="0"/>
    </xf>
    <xf numFmtId="0" fontId="7" fillId="3" borderId="1" xfId="0" applyFont="1" applyFill="1" applyBorder="1" applyAlignment="1" applyProtection="1">
      <alignment vertical="center" wrapText="1"/>
      <protection locked="0"/>
    </xf>
    <xf numFmtId="0" fontId="7" fillId="6" borderId="1" xfId="0" applyFont="1" applyFill="1" applyBorder="1" applyAlignment="1" applyProtection="1">
      <alignment vertical="center" wrapText="1"/>
    </xf>
    <xf numFmtId="10" fontId="6" fillId="3" borderId="1" xfId="0" applyNumberFormat="1" applyFont="1" applyFill="1" applyBorder="1" applyAlignment="1" applyProtection="1">
      <alignment vertical="center" wrapText="1"/>
    </xf>
    <xf numFmtId="0" fontId="7" fillId="3" borderId="1" xfId="0" applyFont="1" applyFill="1" applyBorder="1" applyAlignment="1" applyProtection="1">
      <alignment vertical="center" wrapText="1"/>
    </xf>
    <xf numFmtId="0" fontId="6" fillId="3" borderId="1" xfId="0" applyFont="1" applyFill="1" applyBorder="1" applyAlignment="1" applyProtection="1">
      <alignment horizontal="right" vertical="center" wrapText="1"/>
    </xf>
    <xf numFmtId="0" fontId="4" fillId="3" borderId="1" xfId="0" applyFont="1" applyFill="1" applyBorder="1" applyAlignment="1">
      <alignment horizontal="left"/>
    </xf>
    <xf numFmtId="0" fontId="7" fillId="6" borderId="1" xfId="0" applyFont="1" applyFill="1" applyBorder="1" applyAlignment="1" applyProtection="1">
      <alignment horizontal="center" vertical="center" wrapText="1"/>
      <protection locked="0"/>
    </xf>
    <xf numFmtId="2" fontId="7" fillId="3" borderId="1" xfId="0" applyNumberFormat="1" applyFont="1" applyFill="1" applyBorder="1" applyAlignment="1" applyProtection="1">
      <alignment horizontal="right" vertical="center" wrapText="1"/>
    </xf>
    <xf numFmtId="43" fontId="7" fillId="3" borderId="1" xfId="6" applyFont="1" applyFill="1" applyBorder="1" applyAlignment="1" applyProtection="1">
      <alignment horizontal="right" vertical="center" wrapText="1"/>
    </xf>
    <xf numFmtId="0" fontId="16" fillId="3" borderId="1" xfId="0" applyFont="1" applyFill="1" applyBorder="1" applyAlignment="1">
      <alignment horizontal="center" vertical="center"/>
    </xf>
    <xf numFmtId="0" fontId="4" fillId="2" borderId="1" xfId="0" applyFont="1" applyFill="1" applyBorder="1" applyAlignment="1">
      <alignment horizontal="left" vertical="center"/>
    </xf>
    <xf numFmtId="0" fontId="9"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6" fillId="2" borderId="1" xfId="0" applyFont="1" applyFill="1" applyBorder="1" applyAlignment="1">
      <alignment horizontal="center" vertical="center"/>
    </xf>
    <xf numFmtId="0" fontId="5" fillId="8" borderId="1" xfId="0" applyFont="1" applyFill="1" applyBorder="1" applyAlignment="1">
      <alignment horizontal="right" vertical="center"/>
    </xf>
    <xf numFmtId="4" fontId="5" fillId="8" borderId="1" xfId="0" applyNumberFormat="1" applyFont="1" applyFill="1" applyBorder="1" applyAlignment="1">
      <alignment horizontal="right" vertical="center" wrapText="1"/>
    </xf>
    <xf numFmtId="0" fontId="15" fillId="6" borderId="1"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4" fontId="5" fillId="3" borderId="2" xfId="0" applyNumberFormat="1" applyFont="1" applyFill="1" applyBorder="1" applyAlignment="1">
      <alignment horizontal="center" vertical="center" wrapText="1"/>
    </xf>
    <xf numFmtId="4" fontId="5" fillId="3" borderId="3" xfId="0" applyNumberFormat="1" applyFont="1" applyFill="1" applyBorder="1" applyAlignment="1">
      <alignment horizontal="center" vertical="center" wrapText="1"/>
    </xf>
    <xf numFmtId="4" fontId="5" fillId="3" borderId="4" xfId="0" applyNumberFormat="1" applyFont="1" applyFill="1" applyBorder="1" applyAlignment="1">
      <alignment horizontal="center" vertical="center" wrapText="1"/>
    </xf>
  </cellXfs>
  <cellStyles count="9">
    <cellStyle name="Komma" xfId="6" builtinId="3"/>
    <cellStyle name="Komma 2" xfId="1" xr:uid="{00000000-0005-0000-0000-000000000000}"/>
    <cellStyle name="Prozent" xfId="7" builtinId="5"/>
    <cellStyle name="Standard" xfId="0" builtinId="0"/>
    <cellStyle name="Standard 2 2 2" xfId="2" xr:uid="{00000000-0005-0000-0000-000002000000}"/>
    <cellStyle name="Standard 26" xfId="3" xr:uid="{00000000-0005-0000-0000-000003000000}"/>
    <cellStyle name="Standard 4 2 2" xfId="4" xr:uid="{00000000-0005-0000-0000-000004000000}"/>
    <cellStyle name="Währung" xfId="8" builtinId="4"/>
    <cellStyle name="Währung 2" xfId="5" xr:uid="{00000000-0005-0000-0000-000005000000}"/>
  </cellStyles>
  <dxfs count="0"/>
  <tableStyles count="0" defaultTableStyle="TableStyleMedium2" defaultPivotStyle="PivotStyleMedium9"/>
  <colors>
    <mruColors>
      <color rgb="FF91C88D"/>
      <color rgb="FFFEE6C8"/>
      <color rgb="FF0063A3"/>
      <color rgb="FF003D84"/>
      <color rgb="FF236B76"/>
      <color rgb="FF5FB564"/>
      <color rgb="FF848EBE"/>
      <color rgb="FF471D70"/>
      <color rgb="FFDFE4DF"/>
      <color rgb="FFC0C4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G$38" lockText="1" noThreeD="1"/>
</file>

<file path=xl/ctrlProps/ctrlProp2.xml><?xml version="1.0" encoding="utf-8"?>
<formControlPr xmlns="http://schemas.microsoft.com/office/spreadsheetml/2009/9/main" objectType="CheckBox" fmlaLink="$G$3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37</xdr:row>
          <xdr:rowOff>200025</xdr:rowOff>
        </xdr:from>
        <xdr:to>
          <xdr:col>1</xdr:col>
          <xdr:colOff>981075</xdr:colOff>
          <xdr:row>37</xdr:row>
          <xdr:rowOff>819150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U-Bahnsteuer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19050</xdr:rowOff>
        </xdr:from>
        <xdr:to>
          <xdr:col>1</xdr:col>
          <xdr:colOff>1438275</xdr:colOff>
          <xdr:row>36</xdr:row>
          <xdr:rowOff>771525</xdr:rowOff>
        </xdr:to>
        <xdr:sp macro="" textlink="">
          <xdr:nvSpPr>
            <xdr:cNvPr id="2063" name="Check Box 15" descr="KommSt.&#10;"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Kommunalsteuer</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16FAC-0C7A-43F7-8C93-8B89A31DDCC2}">
  <sheetPr codeName="Sheet1">
    <pageSetUpPr fitToPage="1"/>
  </sheetPr>
  <dimension ref="A1:J48"/>
  <sheetViews>
    <sheetView tabSelected="1" zoomScaleNormal="100" workbookViewId="0">
      <selection activeCell="E45" sqref="E45"/>
    </sheetView>
  </sheetViews>
  <sheetFormatPr baseColWidth="10" defaultColWidth="11.42578125" defaultRowHeight="15" x14ac:dyDescent="0.25"/>
  <cols>
    <col min="1" max="1" width="30" bestFit="1" customWidth="1"/>
    <col min="2" max="2" width="31.7109375" customWidth="1"/>
    <col min="3" max="3" width="9" style="1" bestFit="1" customWidth="1"/>
    <col min="4" max="4" width="17" bestFit="1" customWidth="1"/>
    <col min="5" max="5" width="16" customWidth="1"/>
    <col min="6" max="6" width="10.5703125" customWidth="1"/>
    <col min="7" max="7" width="6" hidden="1" customWidth="1"/>
    <col min="8" max="8" width="119.140625" customWidth="1"/>
    <col min="9" max="9" width="57.42578125" customWidth="1"/>
    <col min="10" max="10" width="79.85546875" customWidth="1"/>
  </cols>
  <sheetData>
    <row r="1" spans="1:10" ht="18.75" x14ac:dyDescent="0.25">
      <c r="A1" s="65" t="s">
        <v>50</v>
      </c>
      <c r="B1" s="65"/>
      <c r="C1" s="65"/>
      <c r="D1" s="65"/>
      <c r="E1" s="65"/>
      <c r="F1" s="65"/>
      <c r="G1" s="65"/>
      <c r="H1" s="65"/>
    </row>
    <row r="2" spans="1:10" ht="18.75" hidden="1" x14ac:dyDescent="0.25">
      <c r="A2" s="36" t="s">
        <v>37</v>
      </c>
      <c r="B2" s="72" t="s">
        <v>25</v>
      </c>
      <c r="C2" s="72"/>
      <c r="D2" s="37"/>
      <c r="E2" s="37"/>
      <c r="F2" s="37"/>
      <c r="G2" s="38"/>
      <c r="H2" s="38"/>
    </row>
    <row r="3" spans="1:10" ht="76.5" hidden="1" x14ac:dyDescent="0.25">
      <c r="A3" s="67" t="s">
        <v>17</v>
      </c>
      <c r="B3" s="67"/>
      <c r="C3" s="67"/>
      <c r="D3" s="31" t="s">
        <v>2</v>
      </c>
      <c r="E3" s="31" t="s">
        <v>3</v>
      </c>
      <c r="F3" s="31" t="s">
        <v>4</v>
      </c>
      <c r="G3" s="39"/>
      <c r="H3" s="39"/>
    </row>
    <row r="4" spans="1:10" hidden="1" x14ac:dyDescent="0.25">
      <c r="A4" s="24" t="s">
        <v>0</v>
      </c>
      <c r="B4" s="25" t="s">
        <v>31</v>
      </c>
      <c r="C4" s="24">
        <v>2026</v>
      </c>
      <c r="D4" s="32"/>
      <c r="E4" s="33"/>
      <c r="F4" s="33"/>
      <c r="G4" s="39"/>
      <c r="H4" s="39"/>
    </row>
    <row r="5" spans="1:10" ht="25.5" hidden="1" x14ac:dyDescent="0.25">
      <c r="A5" s="24" t="s">
        <v>0</v>
      </c>
      <c r="B5" s="24" t="s">
        <v>45</v>
      </c>
      <c r="C5" s="24"/>
      <c r="D5" s="32"/>
      <c r="E5" s="33"/>
      <c r="F5" s="33"/>
      <c r="G5" s="34"/>
      <c r="H5" s="34"/>
      <c r="I5" s="4"/>
      <c r="J5" s="2"/>
    </row>
    <row r="6" spans="1:10" ht="25.5" hidden="1" x14ac:dyDescent="0.25">
      <c r="A6" s="24" t="s">
        <v>0</v>
      </c>
      <c r="B6" s="25" t="s">
        <v>39</v>
      </c>
      <c r="C6" s="24"/>
      <c r="D6" s="32"/>
      <c r="E6" s="33"/>
      <c r="F6" s="33"/>
      <c r="G6" s="40"/>
      <c r="H6" s="40"/>
      <c r="I6" s="3"/>
      <c r="J6" s="3"/>
    </row>
    <row r="7" spans="1:10" ht="25.5" hidden="1" x14ac:dyDescent="0.25">
      <c r="A7" s="24" t="s">
        <v>0</v>
      </c>
      <c r="B7" s="24" t="s">
        <v>46</v>
      </c>
      <c r="C7" s="26">
        <v>12</v>
      </c>
      <c r="D7" s="32"/>
      <c r="E7" s="33"/>
      <c r="F7" s="33"/>
      <c r="G7" s="39"/>
      <c r="H7" s="39"/>
    </row>
    <row r="8" spans="1:10" ht="27.75" customHeight="1" x14ac:dyDescent="0.25">
      <c r="A8" s="57" t="s">
        <v>0</v>
      </c>
      <c r="B8" s="57" t="s">
        <v>51</v>
      </c>
      <c r="C8" s="62"/>
      <c r="D8" s="73"/>
      <c r="E8" s="74"/>
      <c r="F8" s="74"/>
      <c r="G8" s="74"/>
      <c r="H8" s="75"/>
    </row>
    <row r="9" spans="1:10" ht="38.25" hidden="1" x14ac:dyDescent="0.25">
      <c r="A9" s="24" t="s">
        <v>0</v>
      </c>
      <c r="B9" s="24" t="s">
        <v>47</v>
      </c>
      <c r="C9" s="26">
        <v>37</v>
      </c>
      <c r="D9" s="32"/>
      <c r="E9" s="33"/>
      <c r="F9" s="33"/>
      <c r="G9" s="39"/>
      <c r="H9" s="39"/>
    </row>
    <row r="10" spans="1:10" ht="25.5" hidden="1" x14ac:dyDescent="0.25">
      <c r="A10" s="24" t="s">
        <v>0</v>
      </c>
      <c r="B10" s="24" t="s">
        <v>48</v>
      </c>
      <c r="C10" s="26">
        <v>37</v>
      </c>
      <c r="D10" s="32"/>
      <c r="E10" s="33"/>
      <c r="F10" s="33"/>
      <c r="G10" s="39"/>
      <c r="H10" s="39"/>
    </row>
    <row r="11" spans="1:10" ht="25.5" hidden="1" x14ac:dyDescent="0.25">
      <c r="A11" s="28" t="s">
        <v>8</v>
      </c>
      <c r="B11" s="29" t="s">
        <v>20</v>
      </c>
      <c r="C11" s="30">
        <v>1</v>
      </c>
      <c r="D11" s="34"/>
      <c r="E11" s="33"/>
      <c r="F11" s="33"/>
      <c r="G11" s="39"/>
      <c r="H11" s="39"/>
    </row>
    <row r="12" spans="1:10" ht="25.5" hidden="1" x14ac:dyDescent="0.25">
      <c r="A12" s="24" t="s">
        <v>0</v>
      </c>
      <c r="B12" s="24" t="s">
        <v>49</v>
      </c>
      <c r="C12" s="27">
        <v>4199.3999999999996</v>
      </c>
      <c r="D12" s="32"/>
      <c r="E12" s="33"/>
      <c r="F12" s="33"/>
      <c r="G12" s="39"/>
      <c r="H12" s="39"/>
    </row>
    <row r="13" spans="1:10" ht="25.5" hidden="1" x14ac:dyDescent="0.25">
      <c r="A13" s="24" t="s">
        <v>0</v>
      </c>
      <c r="B13" s="24" t="s">
        <v>27</v>
      </c>
      <c r="C13" s="27">
        <v>4199.3999999999996</v>
      </c>
      <c r="D13" s="32"/>
      <c r="E13" s="33"/>
      <c r="F13" s="33"/>
      <c r="G13" s="39"/>
      <c r="H13" s="39"/>
    </row>
    <row r="14" spans="1:10" ht="25.5" hidden="1" x14ac:dyDescent="0.25">
      <c r="A14" s="10" t="s">
        <v>8</v>
      </c>
      <c r="B14" s="11" t="s">
        <v>23</v>
      </c>
      <c r="C14" s="19">
        <f>C13*C11</f>
        <v>4199.3999999999996</v>
      </c>
      <c r="D14" s="34"/>
      <c r="E14" s="33"/>
      <c r="F14" s="33"/>
      <c r="G14" s="39"/>
      <c r="H14" s="39"/>
    </row>
    <row r="15" spans="1:10" ht="25.5" hidden="1" x14ac:dyDescent="0.25">
      <c r="A15" s="10" t="s">
        <v>8</v>
      </c>
      <c r="B15" s="11" t="s">
        <v>26</v>
      </c>
      <c r="C15" s="27">
        <f>C10*42</f>
        <v>1554</v>
      </c>
      <c r="D15" s="32"/>
      <c r="E15" s="33"/>
      <c r="F15" s="33"/>
      <c r="G15" s="39"/>
      <c r="H15" s="39"/>
    </row>
    <row r="16" spans="1:10" ht="25.5" hidden="1" x14ac:dyDescent="0.25">
      <c r="A16" s="24" t="s">
        <v>0</v>
      </c>
      <c r="B16" s="24" t="s">
        <v>28</v>
      </c>
      <c r="C16" s="27">
        <v>1700</v>
      </c>
      <c r="D16" s="32"/>
      <c r="E16" s="33"/>
      <c r="F16" s="33"/>
      <c r="G16" s="39"/>
      <c r="H16" s="39"/>
    </row>
    <row r="17" spans="1:10" ht="25.5" hidden="1" x14ac:dyDescent="0.25">
      <c r="A17" s="24" t="s">
        <v>0</v>
      </c>
      <c r="B17" s="24" t="s">
        <v>42</v>
      </c>
      <c r="C17" s="27">
        <v>9000</v>
      </c>
      <c r="D17" s="32"/>
      <c r="E17" s="33"/>
      <c r="F17" s="33"/>
      <c r="G17" s="39"/>
      <c r="H17" s="39"/>
    </row>
    <row r="18" spans="1:10" hidden="1" x14ac:dyDescent="0.25">
      <c r="A18" s="68"/>
      <c r="B18" s="68"/>
      <c r="C18" s="68"/>
      <c r="D18" s="68"/>
      <c r="E18" s="68"/>
      <c r="F18" s="68"/>
      <c r="G18" s="40"/>
      <c r="H18" s="40"/>
      <c r="I18" s="3"/>
      <c r="J18" s="3"/>
    </row>
    <row r="19" spans="1:10" ht="38.25" hidden="1" x14ac:dyDescent="0.25">
      <c r="A19" s="21" t="s">
        <v>1</v>
      </c>
      <c r="B19" s="41" t="s">
        <v>40</v>
      </c>
      <c r="C19" s="23" t="s">
        <v>14</v>
      </c>
      <c r="D19" s="35"/>
      <c r="E19" s="33"/>
      <c r="F19" s="33"/>
      <c r="G19" s="40"/>
      <c r="H19" s="40"/>
      <c r="I19" s="3"/>
      <c r="J19" s="3"/>
    </row>
    <row r="20" spans="1:10" ht="51" hidden="1" x14ac:dyDescent="0.25">
      <c r="A20" s="21" t="s">
        <v>1</v>
      </c>
      <c r="B20" s="42" t="s">
        <v>43</v>
      </c>
      <c r="C20" s="20">
        <v>3304.6</v>
      </c>
      <c r="D20" s="35"/>
      <c r="E20" s="33"/>
      <c r="F20" s="33"/>
      <c r="G20" s="40"/>
      <c r="H20" s="40"/>
      <c r="I20" s="3"/>
      <c r="J20" s="3"/>
    </row>
    <row r="21" spans="1:10" ht="51" hidden="1" x14ac:dyDescent="0.25">
      <c r="A21" s="21" t="s">
        <v>1</v>
      </c>
      <c r="B21" s="42" t="s">
        <v>44</v>
      </c>
      <c r="C21" s="43">
        <f>C20*C11</f>
        <v>3304.6</v>
      </c>
      <c r="D21" s="35"/>
      <c r="E21" s="33"/>
      <c r="F21" s="33"/>
      <c r="G21" s="44"/>
      <c r="H21" s="40"/>
      <c r="I21" s="3"/>
      <c r="J21" s="3"/>
    </row>
    <row r="22" spans="1:10" hidden="1" x14ac:dyDescent="0.25">
      <c r="A22" s="21" t="s">
        <v>1</v>
      </c>
      <c r="B22" s="22" t="s">
        <v>15</v>
      </c>
      <c r="C22" s="43">
        <f>C12</f>
        <v>4199.3999999999996</v>
      </c>
      <c r="D22" s="35"/>
      <c r="E22" s="33"/>
      <c r="F22" s="33"/>
      <c r="G22" s="40"/>
      <c r="H22" s="40"/>
      <c r="I22" s="3"/>
      <c r="J22" s="3"/>
    </row>
    <row r="23" spans="1:10" hidden="1" x14ac:dyDescent="0.25">
      <c r="A23" s="21" t="s">
        <v>1</v>
      </c>
      <c r="B23" s="22" t="s">
        <v>22</v>
      </c>
      <c r="C23" s="43">
        <f>MIN(C22, C21,C14)</f>
        <v>3304.6</v>
      </c>
      <c r="D23" s="35"/>
      <c r="E23" s="33"/>
      <c r="F23" s="33"/>
      <c r="G23" s="40"/>
      <c r="H23" s="40"/>
      <c r="I23" s="3"/>
      <c r="J23" s="3"/>
    </row>
    <row r="24" spans="1:10" hidden="1" x14ac:dyDescent="0.25">
      <c r="A24" s="21" t="s">
        <v>1</v>
      </c>
      <c r="B24" s="22" t="s">
        <v>19</v>
      </c>
      <c r="C24" s="45">
        <f>D39</f>
        <v>0</v>
      </c>
      <c r="D24" s="35"/>
      <c r="E24" s="33"/>
      <c r="F24" s="33"/>
      <c r="G24" s="40"/>
      <c r="H24" s="40"/>
      <c r="I24" s="3"/>
      <c r="J24" s="3"/>
    </row>
    <row r="25" spans="1:10" hidden="1" x14ac:dyDescent="0.25">
      <c r="A25" s="21" t="s">
        <v>1</v>
      </c>
      <c r="B25" s="22" t="s">
        <v>13</v>
      </c>
      <c r="C25" s="43">
        <f>$C$15</f>
        <v>1554</v>
      </c>
      <c r="D25" s="35"/>
      <c r="E25" s="33"/>
      <c r="F25" s="33"/>
      <c r="G25" s="40"/>
      <c r="H25" s="40"/>
      <c r="I25" s="3"/>
      <c r="J25" s="3"/>
    </row>
    <row r="26" spans="1:10" hidden="1" x14ac:dyDescent="0.25">
      <c r="A26" s="10" t="s">
        <v>8</v>
      </c>
      <c r="B26" s="11" t="s">
        <v>41</v>
      </c>
      <c r="C26" s="43">
        <f>IF(C16&gt;C15,C15,C16)</f>
        <v>1554</v>
      </c>
      <c r="D26" s="35"/>
      <c r="E26" s="33"/>
      <c r="F26" s="33"/>
      <c r="G26" s="40"/>
      <c r="H26" s="40"/>
      <c r="I26" s="3"/>
      <c r="J26" s="3"/>
    </row>
    <row r="27" spans="1:10" hidden="1" x14ac:dyDescent="0.25">
      <c r="A27" s="21" t="s">
        <v>1</v>
      </c>
      <c r="B27" s="22" t="s">
        <v>16</v>
      </c>
      <c r="C27" s="46">
        <f>C26/C25</f>
        <v>1</v>
      </c>
      <c r="D27" s="35"/>
      <c r="E27" s="33"/>
      <c r="F27" s="33"/>
      <c r="G27" s="40"/>
      <c r="H27" s="40"/>
      <c r="I27" s="3"/>
      <c r="J27" s="3"/>
    </row>
    <row r="28" spans="1:10" hidden="1" x14ac:dyDescent="0.25">
      <c r="A28" s="71" t="s">
        <v>38</v>
      </c>
      <c r="B28" s="71"/>
      <c r="C28" s="47">
        <f>C24*C27</f>
        <v>0</v>
      </c>
      <c r="D28" s="34"/>
      <c r="E28" s="33"/>
      <c r="F28" s="33"/>
      <c r="G28" s="40"/>
      <c r="H28" s="40"/>
      <c r="I28" s="3"/>
      <c r="J28" s="3"/>
    </row>
    <row r="29" spans="1:10" x14ac:dyDescent="0.25">
      <c r="A29" s="76"/>
      <c r="B29" s="77"/>
      <c r="C29" s="77"/>
      <c r="D29" s="77"/>
      <c r="E29" s="77"/>
      <c r="F29" s="77"/>
      <c r="G29" s="77"/>
      <c r="H29" s="78"/>
      <c r="I29" s="3"/>
      <c r="J29" s="3"/>
    </row>
    <row r="30" spans="1:10" ht="25.5" x14ac:dyDescent="0.25">
      <c r="A30" s="69" t="s">
        <v>21</v>
      </c>
      <c r="B30" s="69"/>
      <c r="C30" s="7" t="s">
        <v>5</v>
      </c>
      <c r="D30" s="6" t="s">
        <v>55</v>
      </c>
      <c r="E30" s="8"/>
      <c r="F30" s="8"/>
      <c r="G30" s="8"/>
      <c r="H30" s="9" t="s">
        <v>56</v>
      </c>
      <c r="I30" s="5"/>
      <c r="J30" s="5"/>
    </row>
    <row r="31" spans="1:10" ht="41.25" customHeight="1" x14ac:dyDescent="0.25">
      <c r="A31" s="57" t="s">
        <v>0</v>
      </c>
      <c r="B31" s="57" t="s">
        <v>6</v>
      </c>
      <c r="C31" s="55">
        <v>0</v>
      </c>
      <c r="D31" s="51">
        <f>C31*C8</f>
        <v>0</v>
      </c>
      <c r="E31" s="34"/>
      <c r="F31" s="34"/>
      <c r="G31" s="52"/>
      <c r="H31" s="32" t="s">
        <v>57</v>
      </c>
      <c r="J31" s="5"/>
    </row>
    <row r="32" spans="1:10" ht="25.5" x14ac:dyDescent="0.25">
      <c r="A32" s="49" t="s">
        <v>8</v>
      </c>
      <c r="B32" s="50" t="s">
        <v>7</v>
      </c>
      <c r="C32" s="51">
        <f>C31/6</f>
        <v>0</v>
      </c>
      <c r="D32" s="51">
        <f>C32*C8</f>
        <v>0</v>
      </c>
      <c r="E32" s="34"/>
      <c r="F32" s="34"/>
      <c r="G32" s="34"/>
      <c r="H32" s="32" t="s">
        <v>18</v>
      </c>
    </row>
    <row r="33" spans="1:8" ht="38.25" x14ac:dyDescent="0.25">
      <c r="A33" s="49" t="s">
        <v>8</v>
      </c>
      <c r="B33" s="61" t="s">
        <v>9</v>
      </c>
      <c r="C33" s="51">
        <f>IF(C31&gt;F33,F33*E33,(C31*E33))</f>
        <v>0</v>
      </c>
      <c r="D33" s="51">
        <f>C33*C8</f>
        <v>0</v>
      </c>
      <c r="E33" s="53" cm="1">
        <f t="array" ref="E33">_xlfn.IFS($C$4=2024,Lohnnebenkosten!C2,$C$4=2025,Lohnnebenkosten!D2,$C$4=2026,IF(G38=TRUE,Lohnnebenkosten!E2,Lohnnebenkosten!E3))</f>
        <v>0.20979999999999999</v>
      </c>
      <c r="F33" s="51" cm="1">
        <f t="array" ref="F33">_xlfn.IFS($C$4=2024,Lohnnebenkosten!C4,$C$4=2025,Lohnnebenkosten!D4,$C$4=2026,Lohnnebenkosten!E4)</f>
        <v>6930</v>
      </c>
      <c r="G33" s="52"/>
      <c r="H33" s="32" t="s">
        <v>58</v>
      </c>
    </row>
    <row r="34" spans="1:8" ht="25.5" x14ac:dyDescent="0.25">
      <c r="A34" s="49" t="s">
        <v>8</v>
      </c>
      <c r="B34" s="50" t="s">
        <v>10</v>
      </c>
      <c r="C34" s="51">
        <f>(C32)*E34</f>
        <v>0</v>
      </c>
      <c r="D34" s="51">
        <f>C34*C8</f>
        <v>0</v>
      </c>
      <c r="E34" s="53" cm="1">
        <f t="array" ref="E34">_xlfn.IFS($C$4=2024,Lohnnebenkosten!C5,$C$4=2025,Lohnnebenkosten!D5,$C$4=2026,Lohnnebenkosten!E5)</f>
        <v>0.20480000000000001</v>
      </c>
      <c r="F34" s="34"/>
      <c r="G34" s="52"/>
      <c r="H34" s="32" t="s">
        <v>35</v>
      </c>
    </row>
    <row r="35" spans="1:8" ht="25.5" x14ac:dyDescent="0.25">
      <c r="A35" s="49" t="s">
        <v>8</v>
      </c>
      <c r="B35" s="50" t="s">
        <v>11</v>
      </c>
      <c r="C35" s="51">
        <f>C31*E35</f>
        <v>0</v>
      </c>
      <c r="D35" s="51">
        <f>C35*C8</f>
        <v>0</v>
      </c>
      <c r="E35" s="53" cm="1">
        <f t="array" ref="E35">_xlfn.IFS($C$4=2024,Lohnnebenkosten!C6,$C$4=2025,Lohnnebenkosten!D6,$C$4=2026,Lohnnebenkosten!E6)</f>
        <v>3.6999999999999998E-2</v>
      </c>
      <c r="F35" s="34"/>
      <c r="G35" s="52"/>
      <c r="H35" s="32" t="s">
        <v>53</v>
      </c>
    </row>
    <row r="36" spans="1:8" ht="25.5" x14ac:dyDescent="0.25">
      <c r="A36" s="49" t="s">
        <v>8</v>
      </c>
      <c r="B36" s="50" t="s">
        <v>12</v>
      </c>
      <c r="C36" s="51">
        <f>(C31+C32)*E36</f>
        <v>0</v>
      </c>
      <c r="D36" s="51">
        <f>C36*C8</f>
        <v>0</v>
      </c>
      <c r="E36" s="53" cm="1">
        <f t="array" ref="E36">_xlfn.IFS($C$4=2024,Lohnnebenkosten!C7,$C$4=2025,Lohnnebenkosten!D7,$C$4=2026,Lohnnebenkosten!E7)</f>
        <v>1.5299999999999999E-2</v>
      </c>
      <c r="F36" s="34"/>
      <c r="G36" s="52"/>
      <c r="H36" s="32" t="s">
        <v>54</v>
      </c>
    </row>
    <row r="37" spans="1:8" ht="63.75" x14ac:dyDescent="0.25">
      <c r="A37" s="57" t="s">
        <v>0</v>
      </c>
      <c r="B37" s="54"/>
      <c r="C37" s="59">
        <f>IF(G37=TRUE,(C31+C32)*E37,0)</f>
        <v>0</v>
      </c>
      <c r="D37" s="64">
        <f>C37*C8</f>
        <v>0</v>
      </c>
      <c r="E37" s="58" cm="1">
        <f t="array" ref="E37">_xlfn.IFS($C$4=2024,Lohnnebenkosten!C8,$C$4=2025,Lohnnebenkosten!D8,$C$4=2026,Lohnnebenkosten!E8)</f>
        <v>0.03</v>
      </c>
      <c r="F37" s="56"/>
      <c r="G37" s="56" t="b">
        <v>0</v>
      </c>
      <c r="H37" s="59" t="s">
        <v>59</v>
      </c>
    </row>
    <row r="38" spans="1:8" ht="76.5" x14ac:dyDescent="0.25">
      <c r="A38" s="57" t="s">
        <v>0</v>
      </c>
      <c r="B38" s="54"/>
      <c r="C38" s="63" t="e">
        <f>D38/C8</f>
        <v>#DIV/0!</v>
      </c>
      <c r="D38" s="64">
        <f>IF(G38=TRUE,ROUNDUP(C8*4.345,0)*2,0)</f>
        <v>0</v>
      </c>
      <c r="E38" s="60" t="s">
        <v>24</v>
      </c>
      <c r="F38" s="56"/>
      <c r="G38" s="56" t="b">
        <v>0</v>
      </c>
      <c r="H38" s="59" t="s">
        <v>60</v>
      </c>
    </row>
    <row r="39" spans="1:8" x14ac:dyDescent="0.25">
      <c r="A39" s="70" t="s">
        <v>38</v>
      </c>
      <c r="B39" s="70"/>
      <c r="C39" s="70"/>
      <c r="D39" s="48">
        <f>SUM(D31:D38)</f>
        <v>0</v>
      </c>
      <c r="E39" s="66" t="s">
        <v>52</v>
      </c>
      <c r="F39" s="66"/>
      <c r="G39" s="66"/>
      <c r="H39" s="66"/>
    </row>
    <row r="40" spans="1:8" x14ac:dyDescent="0.25">
      <c r="A40" s="1"/>
      <c r="B40" s="1"/>
      <c r="D40" s="1"/>
      <c r="E40" s="1"/>
      <c r="F40" s="1"/>
      <c r="G40" s="1"/>
      <c r="H40" s="1"/>
    </row>
    <row r="41" spans="1:8" x14ac:dyDescent="0.25">
      <c r="A41" s="18"/>
    </row>
    <row r="42" spans="1:8" x14ac:dyDescent="0.25">
      <c r="A42" s="18"/>
    </row>
    <row r="43" spans="1:8" x14ac:dyDescent="0.25">
      <c r="A43" s="18"/>
    </row>
    <row r="44" spans="1:8" x14ac:dyDescent="0.25">
      <c r="A44" s="18"/>
    </row>
    <row r="45" spans="1:8" x14ac:dyDescent="0.25">
      <c r="A45" s="18"/>
    </row>
    <row r="46" spans="1:8" x14ac:dyDescent="0.25">
      <c r="A46" s="18"/>
    </row>
    <row r="47" spans="1:8" x14ac:dyDescent="0.25">
      <c r="A47" s="18"/>
    </row>
    <row r="48" spans="1:8" x14ac:dyDescent="0.25">
      <c r="A48" s="18"/>
    </row>
  </sheetData>
  <sheetProtection algorithmName="SHA-512" hashValue="oJHjTEOKHMyzE0R8ppzs1DN0Ogs2EyT/Br3WYrF9qkONjfHon1OSCSY5jCkaDIKsvhoNz7xceeMgGagJtsHiDA==" saltValue="spmKxMF9NOVgzhVMsgiPoQ==" spinCount="100000" sheet="1" objects="1" scenarios="1"/>
  <mergeCells count="10">
    <mergeCell ref="A1:H1"/>
    <mergeCell ref="E39:H39"/>
    <mergeCell ref="A3:C3"/>
    <mergeCell ref="A18:F18"/>
    <mergeCell ref="A30:B30"/>
    <mergeCell ref="A39:C39"/>
    <mergeCell ref="A28:B28"/>
    <mergeCell ref="B2:C2"/>
    <mergeCell ref="D8:H8"/>
    <mergeCell ref="A29:H29"/>
  </mergeCells>
  <dataValidations count="2">
    <dataValidation type="list" allowBlank="1" showInputMessage="1" showErrorMessage="1" sqref="C5" xr:uid="{7397EC61-07E7-419B-ABD2-5EF6E36D1396}">
      <formula1>#REF!</formula1>
    </dataValidation>
    <dataValidation type="list" allowBlank="1" showInputMessage="1" showErrorMessage="1" sqref="E28:F28" xr:uid="{6DDD647A-1A6B-4E75-9031-09CF4D8DE200}">
      <formula1>#REF!</formula1>
    </dataValidation>
  </dataValidations>
  <pageMargins left="0.7" right="0.7" top="0.78740157499999996" bottom="0.78740157499999996" header="0.3" footer="0.3"/>
  <pageSetup paperSize="9" scale="33" orientation="landscape" r:id="rId1"/>
  <headerFooter>
    <oddHeader>&amp;L01.07.2026</oddHeader>
  </headerFooter>
  <ignoredErrors>
    <ignoredError sqref="C14 C21:C27 D38 E37" unlockedFormula="1"/>
    <ignoredError sqref="C33:D36" evalError="1"/>
    <ignoredError sqref="C37:D37 C38" evalError="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1</xdr:col>
                    <xdr:colOff>0</xdr:colOff>
                    <xdr:row>37</xdr:row>
                    <xdr:rowOff>200025</xdr:rowOff>
                  </from>
                  <to>
                    <xdr:col>1</xdr:col>
                    <xdr:colOff>981075</xdr:colOff>
                    <xdr:row>37</xdr:row>
                    <xdr:rowOff>819150</xdr:rowOff>
                  </to>
                </anchor>
              </controlPr>
            </control>
          </mc:Choice>
        </mc:AlternateContent>
        <mc:AlternateContent xmlns:mc="http://schemas.openxmlformats.org/markup-compatibility/2006">
          <mc:Choice Requires="x14">
            <control shapeId="2063" r:id="rId5" name="Check Box 15">
              <controlPr defaultSize="0" autoFill="0" autoLine="0" autoPict="0" altText="KommSt._x000a_">
                <anchor moveWithCells="1">
                  <from>
                    <xdr:col>1</xdr:col>
                    <xdr:colOff>0</xdr:colOff>
                    <xdr:row>36</xdr:row>
                    <xdr:rowOff>19050</xdr:rowOff>
                  </from>
                  <to>
                    <xdr:col>1</xdr:col>
                    <xdr:colOff>1438275</xdr:colOff>
                    <xdr:row>36</xdr:row>
                    <xdr:rowOff>771525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9AC75A2A-4B55-4744-B2CE-637E91C38785}">
          <x14:formula1>
            <xm:f>Lohnnebenkosten!$C$1:$E$1</xm:f>
          </x14:formula1>
          <xm:sqref>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B0AC6-2AD9-4AA7-9D43-B7211D217513}">
  <dimension ref="B1:E9"/>
  <sheetViews>
    <sheetView workbookViewId="0">
      <selection activeCell="L13" sqref="L13"/>
    </sheetView>
  </sheetViews>
  <sheetFormatPr baseColWidth="10" defaultColWidth="9.140625" defaultRowHeight="15" x14ac:dyDescent="0.25"/>
  <cols>
    <col min="2" max="2" width="21" bestFit="1" customWidth="1"/>
  </cols>
  <sheetData>
    <row r="1" spans="2:5" x14ac:dyDescent="0.25">
      <c r="B1" s="16" t="s">
        <v>36</v>
      </c>
      <c r="C1" s="16">
        <v>2024</v>
      </c>
      <c r="D1" s="16">
        <v>2025</v>
      </c>
      <c r="E1" s="16">
        <v>2026</v>
      </c>
    </row>
    <row r="2" spans="2:5" x14ac:dyDescent="0.25">
      <c r="B2" s="12" t="s">
        <v>33</v>
      </c>
      <c r="C2" s="15">
        <v>0.20979999999999999</v>
      </c>
      <c r="D2" s="15">
        <v>0.20979999999999999</v>
      </c>
      <c r="E2" s="15">
        <f>20.38%+0.75%+0.1%</f>
        <v>0.21229999999999999</v>
      </c>
    </row>
    <row r="3" spans="2:5" x14ac:dyDescent="0.25">
      <c r="B3" s="12" t="s">
        <v>34</v>
      </c>
      <c r="C3" s="15"/>
      <c r="D3" s="15"/>
      <c r="E3" s="15">
        <f>20.38%+0.5%+0.1%</f>
        <v>0.20979999999999999</v>
      </c>
    </row>
    <row r="4" spans="2:5" x14ac:dyDescent="0.25">
      <c r="B4" s="12" t="s">
        <v>32</v>
      </c>
      <c r="C4" s="17">
        <v>6060</v>
      </c>
      <c r="D4" s="17">
        <v>6450</v>
      </c>
      <c r="E4" s="17">
        <v>6930</v>
      </c>
    </row>
    <row r="5" spans="2:5" x14ac:dyDescent="0.25">
      <c r="B5" s="12" t="s">
        <v>10</v>
      </c>
      <c r="C5" s="15">
        <v>0.20480000000000001</v>
      </c>
      <c r="D5" s="15">
        <v>0.20480000000000001</v>
      </c>
      <c r="E5" s="15">
        <v>0.20480000000000001</v>
      </c>
    </row>
    <row r="6" spans="2:5" x14ac:dyDescent="0.25">
      <c r="B6" s="12" t="s">
        <v>11</v>
      </c>
      <c r="C6" s="15">
        <v>3.6999999999999998E-2</v>
      </c>
      <c r="D6" s="15">
        <v>3.6999999999999998E-2</v>
      </c>
      <c r="E6" s="15">
        <v>3.6999999999999998E-2</v>
      </c>
    </row>
    <row r="7" spans="2:5" x14ac:dyDescent="0.25">
      <c r="B7" s="12" t="s">
        <v>12</v>
      </c>
      <c r="C7" s="15">
        <v>1.5299999999999999E-2</v>
      </c>
      <c r="D7" s="15">
        <v>1.5299999999999999E-2</v>
      </c>
      <c r="E7" s="15">
        <v>1.5299999999999999E-2</v>
      </c>
    </row>
    <row r="8" spans="2:5" x14ac:dyDescent="0.25">
      <c r="B8" s="12" t="s">
        <v>29</v>
      </c>
      <c r="C8" s="15">
        <v>0.03</v>
      </c>
      <c r="D8" s="15">
        <v>0.03</v>
      </c>
      <c r="E8" s="15">
        <v>0.03</v>
      </c>
    </row>
    <row r="9" spans="2:5" x14ac:dyDescent="0.25">
      <c r="B9" s="12" t="s">
        <v>30</v>
      </c>
      <c r="C9" s="13">
        <v>2</v>
      </c>
      <c r="D9" s="14">
        <v>2</v>
      </c>
      <c r="E9" s="13">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F4A2780-8405-43F1-9AD2-0DB6F095BDC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Berechnungstool</vt:lpstr>
      <vt:lpstr>Lohnnebenkosten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2026-09-15T13:45:53Z</dcterms:modified>
</cp:coreProperties>
</file>